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розряди" sheetId="1" r:id="rId1"/>
    <sheet name="Знам №2" sheetId="2" r:id="rId2"/>
  </sheets>
  <definedNames>
    <definedName name="_xlnm.Print_Area" localSheetId="1">'Знам №2'!$A$1:$K$51</definedName>
  </definedNames>
  <calcPr fullCalcOnLoad="1"/>
</workbook>
</file>

<file path=xl/sharedStrings.xml><?xml version="1.0" encoding="utf-8"?>
<sst xmlns="http://schemas.openxmlformats.org/spreadsheetml/2006/main" count="60" uniqueCount="57">
  <si>
    <t>№ з\п</t>
  </si>
  <si>
    <t>Назва структурного підрозділу та посад</t>
  </si>
  <si>
    <t>Кількість штатних посад</t>
  </si>
  <si>
    <t>Посадовий оклад (грн.)</t>
  </si>
  <si>
    <t>Фонд заробітної плати на місяць (грн.)</t>
  </si>
  <si>
    <t>ЗАТВЕРДЖЕНО</t>
  </si>
  <si>
    <t>Наказ Міністерства фінансів України</t>
  </si>
  <si>
    <t>28.01.2002 № 57</t>
  </si>
  <si>
    <t>(у редакції наказу Міністерства фінансів України</t>
  </si>
  <si>
    <t>від 26.11.2012.№ 1220)</t>
  </si>
  <si>
    <t>ЗАТВЕРДЖУЮ</t>
  </si>
  <si>
    <t>Начальник відділу освіти,молоді та спорту</t>
  </si>
  <si>
    <t>Кам'янсько-Дніпровської міської ради</t>
  </si>
  <si>
    <t>Кам'янсько-Дніпровського району Запорізької області</t>
  </si>
  <si>
    <t>М.Ю.Вакула</t>
  </si>
  <si>
    <t>М.П</t>
  </si>
  <si>
    <t>Директор школи</t>
  </si>
  <si>
    <t>Кам'янсько-Дніпровського району</t>
  </si>
  <si>
    <t>Запорізької області</t>
  </si>
  <si>
    <t>Тарифний розряд</t>
  </si>
  <si>
    <t>Практичний психолог</t>
  </si>
  <si>
    <t>Заступник директора з навчальної,навчально-виховної роботи у школі</t>
  </si>
  <si>
    <t>Педагог-організатор</t>
  </si>
  <si>
    <t>Вихователь ГПД</t>
  </si>
  <si>
    <t>Вчитель-логопед</t>
  </si>
  <si>
    <t>Вчитель-дефектолог</t>
  </si>
  <si>
    <t>Бібліотекар</t>
  </si>
  <si>
    <t>Завідувач бібліотеки</t>
  </si>
  <si>
    <t>Лаборант</t>
  </si>
  <si>
    <t>Вчителі</t>
  </si>
  <si>
    <t>Секретар</t>
  </si>
  <si>
    <t>Сестра медична</t>
  </si>
  <si>
    <t>Сторож</t>
  </si>
  <si>
    <t xml:space="preserve">Прибиральник службових приміщень </t>
  </si>
  <si>
    <t>Скифія</t>
  </si>
  <si>
    <t>Разом</t>
  </si>
  <si>
    <t>Всього адмін-управл.персонал</t>
  </si>
  <si>
    <t>Всього пед.персонал</t>
  </si>
  <si>
    <t>Всього спец.персонал</t>
  </si>
  <si>
    <t>Всього молодший обслугов. персонал</t>
  </si>
  <si>
    <t>Завідувач господарства</t>
  </si>
  <si>
    <t>КЗ "Великознам'янська  загальноосвітня школа І-ІІ ступенів №2"</t>
  </si>
  <si>
    <t>І.І.Кудринський</t>
  </si>
  <si>
    <t>Заступник головного бухгалтера</t>
  </si>
  <si>
    <t>Л.І.Андросова</t>
  </si>
  <si>
    <t>виконавчого комітету К-Дніпровської міської ради</t>
  </si>
  <si>
    <t>штат у кількості  28,03  штатних одиниць</t>
  </si>
  <si>
    <t>Асистент вчителя</t>
  </si>
  <si>
    <t>Робітник з комплексного обслуговування й ремонту будинків</t>
  </si>
  <si>
    <t>Машиніст (кочегар)котельні на рік</t>
  </si>
  <si>
    <t>Машиніст (кочегар)котельні на сезон</t>
  </si>
  <si>
    <t xml:space="preserve">Педагог соціальний </t>
  </si>
  <si>
    <t>01.01.2019 на 10%</t>
  </si>
  <si>
    <t>на ___01 січня __ 2019 рік</t>
  </si>
  <si>
    <t xml:space="preserve"> ШТАТНИЙ РОЗПИС</t>
  </si>
  <si>
    <t>Фонд заробітної плати на  2019 рік (грн.)</t>
  </si>
  <si>
    <t>з місячним фондом заробітної плати 29990,60грн. ( Двадцять дев'ять тисяч дев'ятсот дев'яносто гривень  60 копійок)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</si>
</sst>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  <numFmt numFmtId="197" formatCode="0.0"/>
    <numFmt numFmtId="198" formatCode="0.000"/>
    <numFmt numFmtId="199" formatCode="0.0000"/>
  </numFmts>
  <fonts count="46">
    <font>
      <sz val="10"/>
      <name val="Arial"/>
      <family val="0"/>
    </font>
    <font>
      <i/>
      <sz val="8"/>
      <name val="Arial"/>
      <family val="2"/>
    </font>
    <font>
      <i/>
      <sz val="9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4" fontId="5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14" fontId="5" fillId="33" borderId="10" xfId="0" applyNumberFormat="1" applyFont="1" applyFill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1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wrapText="1" shrinkToFi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1" xfId="0" applyNumberForma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">
      <selection activeCell="D9" sqref="D9"/>
    </sheetView>
  </sheetViews>
  <sheetFormatPr defaultColWidth="9.140625" defaultRowHeight="12.75"/>
  <cols>
    <col min="2" max="3" width="13.28125" style="0" customWidth="1"/>
    <col min="5" max="5" width="12.57421875" style="0" customWidth="1"/>
    <col min="6" max="6" width="15.28125" style="0" customWidth="1"/>
  </cols>
  <sheetData>
    <row r="2" spans="1:6" ht="31.5" customHeight="1">
      <c r="A2" s="12"/>
      <c r="B2" s="16">
        <v>43466</v>
      </c>
      <c r="C2" s="20" t="s">
        <v>34</v>
      </c>
      <c r="D2" s="12"/>
      <c r="E2" s="21" t="s">
        <v>52</v>
      </c>
      <c r="F2" s="20" t="s">
        <v>34</v>
      </c>
    </row>
    <row r="3" spans="1:6" ht="19.5" customHeight="1">
      <c r="A3" s="13">
        <v>1</v>
      </c>
      <c r="B3" s="17">
        <v>1921</v>
      </c>
      <c r="C3" s="12"/>
      <c r="D3" s="13">
        <v>1</v>
      </c>
      <c r="E3" s="12"/>
      <c r="F3" s="2"/>
    </row>
    <row r="4" spans="1:6" ht="19.5" customHeight="1">
      <c r="A4" s="13">
        <v>2</v>
      </c>
      <c r="B4" s="17">
        <v>2094</v>
      </c>
      <c r="C4" s="12"/>
      <c r="D4" s="13">
        <v>2</v>
      </c>
      <c r="E4" s="12"/>
      <c r="F4" s="2"/>
    </row>
    <row r="5" spans="1:6" ht="19.5" customHeight="1">
      <c r="A5" s="13">
        <v>3</v>
      </c>
      <c r="B5" s="17">
        <v>2267</v>
      </c>
      <c r="C5" s="12"/>
      <c r="D5" s="13">
        <v>3</v>
      </c>
      <c r="E5" s="12"/>
      <c r="F5" s="2"/>
    </row>
    <row r="6" spans="1:6" ht="19.5" customHeight="1">
      <c r="A6" s="13">
        <v>4</v>
      </c>
      <c r="B6" s="17">
        <v>2440</v>
      </c>
      <c r="C6" s="12"/>
      <c r="D6" s="13">
        <v>4</v>
      </c>
      <c r="E6" s="12"/>
      <c r="F6" s="2"/>
    </row>
    <row r="7" spans="1:6" ht="19.5" customHeight="1">
      <c r="A7" s="13">
        <v>5</v>
      </c>
      <c r="B7" s="17">
        <v>2613</v>
      </c>
      <c r="C7" s="12"/>
      <c r="D7" s="13">
        <v>5</v>
      </c>
      <c r="E7" s="12"/>
      <c r="F7" s="2"/>
    </row>
    <row r="8" spans="1:6" ht="19.5" customHeight="1">
      <c r="A8" s="13">
        <v>6</v>
      </c>
      <c r="B8" s="17">
        <v>2785</v>
      </c>
      <c r="C8" s="12"/>
      <c r="D8" s="13">
        <v>6</v>
      </c>
      <c r="E8" s="12"/>
      <c r="F8" s="2"/>
    </row>
    <row r="9" spans="1:6" ht="19.5" customHeight="1">
      <c r="A9" s="13">
        <v>7</v>
      </c>
      <c r="B9" s="17">
        <v>2958</v>
      </c>
      <c r="C9" s="12"/>
      <c r="D9" s="13">
        <v>7</v>
      </c>
      <c r="E9" s="12"/>
      <c r="F9" s="2"/>
    </row>
    <row r="10" spans="1:6" ht="19.5" customHeight="1">
      <c r="A10" s="13">
        <v>8</v>
      </c>
      <c r="B10" s="17">
        <v>3150</v>
      </c>
      <c r="C10" s="12"/>
      <c r="D10" s="13">
        <v>8</v>
      </c>
      <c r="E10" s="12"/>
      <c r="F10" s="2"/>
    </row>
    <row r="11" spans="1:6" ht="19.5" customHeight="1">
      <c r="A11" s="13">
        <v>9</v>
      </c>
      <c r="B11" s="17">
        <v>3323</v>
      </c>
      <c r="C11" s="18">
        <f>B11*1.1</f>
        <v>3655.3</v>
      </c>
      <c r="D11" s="13">
        <v>9</v>
      </c>
      <c r="E11" s="17">
        <f>B11*1.1</f>
        <v>3655.3</v>
      </c>
      <c r="F11" s="19">
        <f>E11*1.1</f>
        <v>4020.8300000000004</v>
      </c>
    </row>
    <row r="12" spans="1:6" ht="19.5" customHeight="1">
      <c r="A12" s="13">
        <v>10</v>
      </c>
      <c r="B12" s="17">
        <v>3496</v>
      </c>
      <c r="C12" s="18">
        <f aca="true" t="shared" si="0" ref="C12:C19">B12*1.1</f>
        <v>3845.6000000000004</v>
      </c>
      <c r="D12" s="13">
        <v>10</v>
      </c>
      <c r="E12" s="17">
        <f aca="true" t="shared" si="1" ref="E12:E19">B12*1.1</f>
        <v>3845.6000000000004</v>
      </c>
      <c r="F12" s="19">
        <f aca="true" t="shared" si="2" ref="F12:F19">E12*1.1</f>
        <v>4230.160000000001</v>
      </c>
    </row>
    <row r="13" spans="1:6" ht="19.5" customHeight="1">
      <c r="A13" s="13">
        <v>11</v>
      </c>
      <c r="B13" s="17">
        <v>3784</v>
      </c>
      <c r="C13" s="18">
        <f t="shared" si="0"/>
        <v>4162.400000000001</v>
      </c>
      <c r="D13" s="13">
        <v>11</v>
      </c>
      <c r="E13" s="17">
        <f t="shared" si="1"/>
        <v>4162.400000000001</v>
      </c>
      <c r="F13" s="19">
        <f t="shared" si="2"/>
        <v>4578.640000000001</v>
      </c>
    </row>
    <row r="14" spans="1:6" ht="19.5" customHeight="1">
      <c r="A14" s="13">
        <v>12</v>
      </c>
      <c r="B14" s="17">
        <v>4073</v>
      </c>
      <c r="C14" s="18">
        <f t="shared" si="0"/>
        <v>4480.3</v>
      </c>
      <c r="D14" s="13">
        <v>12</v>
      </c>
      <c r="E14" s="17">
        <f t="shared" si="1"/>
        <v>4480.3</v>
      </c>
      <c r="F14" s="19">
        <f t="shared" si="2"/>
        <v>4928.330000000001</v>
      </c>
    </row>
    <row r="15" spans="1:6" ht="19.5" customHeight="1">
      <c r="A15" s="13">
        <v>13</v>
      </c>
      <c r="B15" s="17">
        <v>4361</v>
      </c>
      <c r="C15" s="18">
        <f t="shared" si="0"/>
        <v>4797.1</v>
      </c>
      <c r="D15" s="13">
        <v>13</v>
      </c>
      <c r="E15" s="17">
        <f t="shared" si="1"/>
        <v>4797.1</v>
      </c>
      <c r="F15" s="19">
        <f t="shared" si="2"/>
        <v>5276.81</v>
      </c>
    </row>
    <row r="16" spans="1:6" ht="19.5" customHeight="1">
      <c r="A16" s="13">
        <v>14</v>
      </c>
      <c r="B16" s="17">
        <v>4649</v>
      </c>
      <c r="C16" s="18">
        <f t="shared" si="0"/>
        <v>5113.900000000001</v>
      </c>
      <c r="D16" s="13">
        <v>14</v>
      </c>
      <c r="E16" s="17">
        <f t="shared" si="1"/>
        <v>5113.900000000001</v>
      </c>
      <c r="F16" s="19">
        <f t="shared" si="2"/>
        <v>5625.290000000001</v>
      </c>
    </row>
    <row r="17" spans="1:6" ht="19.5" customHeight="1">
      <c r="A17" s="13">
        <v>15</v>
      </c>
      <c r="B17" s="17">
        <v>4956</v>
      </c>
      <c r="C17" s="18">
        <f t="shared" si="0"/>
        <v>5451.6</v>
      </c>
      <c r="D17" s="13">
        <v>15</v>
      </c>
      <c r="E17" s="17">
        <f t="shared" si="1"/>
        <v>5451.6</v>
      </c>
      <c r="F17" s="19">
        <f t="shared" si="2"/>
        <v>5996.760000000001</v>
      </c>
    </row>
    <row r="18" spans="1:6" ht="19.5" customHeight="1">
      <c r="A18" s="13">
        <v>16</v>
      </c>
      <c r="B18" s="17">
        <v>5360</v>
      </c>
      <c r="C18" s="18">
        <f t="shared" si="0"/>
        <v>5896.000000000001</v>
      </c>
      <c r="D18" s="13">
        <v>16</v>
      </c>
      <c r="E18" s="17">
        <f t="shared" si="1"/>
        <v>5896.000000000001</v>
      </c>
      <c r="F18" s="19">
        <f t="shared" si="2"/>
        <v>6485.600000000001</v>
      </c>
    </row>
    <row r="19" spans="1:6" ht="19.5" customHeight="1">
      <c r="A19" s="13">
        <v>17</v>
      </c>
      <c r="B19" s="17">
        <v>5763</v>
      </c>
      <c r="C19" s="18">
        <f t="shared" si="0"/>
        <v>6339.3</v>
      </c>
      <c r="D19" s="13">
        <v>17</v>
      </c>
      <c r="E19" s="17">
        <f t="shared" si="1"/>
        <v>6339.3</v>
      </c>
      <c r="F19" s="19">
        <f t="shared" si="2"/>
        <v>6973.2300000000005</v>
      </c>
    </row>
    <row r="20" spans="1:6" ht="19.5" customHeight="1">
      <c r="A20" s="2"/>
      <c r="B20" s="2"/>
      <c r="C20" s="2"/>
      <c r="D20" s="2"/>
      <c r="E20" s="2"/>
      <c r="F20" s="2"/>
    </row>
    <row r="21" spans="1:6" ht="19.5" customHeight="1">
      <c r="A21" s="2"/>
      <c r="B21" s="2"/>
      <c r="C21" s="2"/>
      <c r="D21" s="2"/>
      <c r="E21" s="2"/>
      <c r="F21" s="2"/>
    </row>
    <row r="23" ht="18">
      <c r="B23" s="5" t="s">
        <v>53</v>
      </c>
    </row>
    <row r="26" ht="12.75">
      <c r="B26" s="9">
        <v>43467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BreakPreview" zoomScaleSheetLayoutView="100" zoomScalePageLayoutView="0" workbookViewId="0" topLeftCell="A13">
      <selection activeCell="G9" sqref="G9"/>
    </sheetView>
  </sheetViews>
  <sheetFormatPr defaultColWidth="9.140625" defaultRowHeight="12.75"/>
  <cols>
    <col min="1" max="1" width="5.57421875" style="0" customWidth="1"/>
    <col min="2" max="2" width="38.421875" style="0" customWidth="1"/>
    <col min="3" max="3" width="9.57421875" style="0" customWidth="1"/>
    <col min="4" max="4" width="11.8515625" style="0" customWidth="1"/>
    <col min="5" max="5" width="15.7109375" style="0" customWidth="1"/>
    <col min="6" max="6" width="16.7109375" style="0" customWidth="1"/>
    <col min="7" max="7" width="17.57421875" style="0" customWidth="1"/>
    <col min="8" max="8" width="10.140625" style="0" bestFit="1" customWidth="1"/>
    <col min="9" max="9" width="16.00390625" style="0" customWidth="1"/>
    <col min="11" max="11" width="18.140625" style="0" customWidth="1"/>
  </cols>
  <sheetData>
    <row r="1" ht="12.75">
      <c r="H1" s="4" t="s">
        <v>5</v>
      </c>
    </row>
    <row r="2" ht="12.75">
      <c r="H2" s="3" t="s">
        <v>6</v>
      </c>
    </row>
    <row r="3" ht="12.75">
      <c r="H3" s="3" t="s">
        <v>7</v>
      </c>
    </row>
    <row r="4" ht="12.75">
      <c r="H4" s="3" t="s">
        <v>8</v>
      </c>
    </row>
    <row r="5" ht="12.75">
      <c r="H5" s="3" t="s">
        <v>9</v>
      </c>
    </row>
    <row r="6" spans="2:8" ht="11.25" customHeight="1">
      <c r="B6" s="6" t="s">
        <v>54</v>
      </c>
      <c r="H6" s="3"/>
    </row>
    <row r="7" spans="2:9" ht="18">
      <c r="B7" s="6" t="s">
        <v>54</v>
      </c>
      <c r="C7" s="6"/>
      <c r="I7" s="6" t="s">
        <v>10</v>
      </c>
    </row>
    <row r="8" spans="2:11" ht="25.5" customHeight="1">
      <c r="B8" s="5" t="str">
        <f>розряди!B23</f>
        <v>на ___01 січня __ 2019 рік</v>
      </c>
      <c r="C8" s="5"/>
      <c r="H8" s="7" t="s">
        <v>46</v>
      </c>
      <c r="I8" s="7"/>
      <c r="J8" s="7"/>
      <c r="K8" s="7"/>
    </row>
    <row r="9" spans="8:11" ht="30.75" customHeight="1">
      <c r="H9" s="28" t="s">
        <v>56</v>
      </c>
      <c r="I9" s="28"/>
      <c r="J9" s="28"/>
      <c r="K9" s="28"/>
    </row>
    <row r="10" spans="2:11" ht="15">
      <c r="B10" s="24" t="s">
        <v>41</v>
      </c>
      <c r="C10" s="7"/>
      <c r="D10" s="7"/>
      <c r="H10" s="29"/>
      <c r="I10" s="29"/>
      <c r="J10" s="29"/>
      <c r="K10" s="29"/>
    </row>
    <row r="11" spans="2:11" ht="15">
      <c r="B11" s="7" t="s">
        <v>12</v>
      </c>
      <c r="C11" s="7"/>
      <c r="D11" s="7"/>
      <c r="H11" s="22" t="s">
        <v>11</v>
      </c>
      <c r="I11" s="22"/>
      <c r="J11" s="22"/>
      <c r="K11" s="22"/>
    </row>
    <row r="12" spans="2:11" ht="15">
      <c r="B12" s="7" t="s">
        <v>17</v>
      </c>
      <c r="C12" s="7"/>
      <c r="D12" s="7"/>
      <c r="H12" s="22" t="s">
        <v>45</v>
      </c>
      <c r="I12" s="22"/>
      <c r="J12" s="22"/>
      <c r="K12" s="22"/>
    </row>
    <row r="13" spans="2:11" ht="15">
      <c r="B13" s="7" t="s">
        <v>18</v>
      </c>
      <c r="C13" s="7"/>
      <c r="D13" s="7"/>
      <c r="H13" s="22" t="s">
        <v>13</v>
      </c>
      <c r="I13" s="22"/>
      <c r="J13" s="22"/>
      <c r="K13" s="22"/>
    </row>
    <row r="14" spans="8:11" ht="12.75">
      <c r="H14" s="8"/>
      <c r="I14" s="8"/>
      <c r="J14" s="8"/>
      <c r="K14" s="8"/>
    </row>
    <row r="15" ht="12.75">
      <c r="K15" t="s">
        <v>14</v>
      </c>
    </row>
    <row r="17" spans="8:11" ht="12.75">
      <c r="H17" s="9">
        <f>розряди!B26</f>
        <v>43467</v>
      </c>
      <c r="K17" s="10" t="s">
        <v>15</v>
      </c>
    </row>
    <row r="18" ht="9.75" customHeight="1"/>
    <row r="19" spans="1:11" ht="22.5" customHeight="1">
      <c r="A19" s="40" t="s">
        <v>0</v>
      </c>
      <c r="B19" s="40" t="s">
        <v>1</v>
      </c>
      <c r="C19" s="42" t="s">
        <v>19</v>
      </c>
      <c r="D19" s="40" t="s">
        <v>2</v>
      </c>
      <c r="E19" s="40" t="s">
        <v>3</v>
      </c>
      <c r="F19" s="27"/>
      <c r="G19" s="27"/>
      <c r="H19" s="34" t="s">
        <v>4</v>
      </c>
      <c r="I19" s="35"/>
      <c r="J19" s="34" t="s">
        <v>55</v>
      </c>
      <c r="K19" s="35"/>
    </row>
    <row r="20" spans="1:11" ht="23.25" customHeight="1">
      <c r="A20" s="41"/>
      <c r="B20" s="41"/>
      <c r="C20" s="43"/>
      <c r="D20" s="41"/>
      <c r="E20" s="41"/>
      <c r="F20" s="15"/>
      <c r="G20" s="15"/>
      <c r="H20" s="36"/>
      <c r="I20" s="37"/>
      <c r="J20" s="36"/>
      <c r="K20" s="37"/>
    </row>
    <row r="21" spans="1:11" ht="15" customHeight="1">
      <c r="A21" s="2">
        <v>1</v>
      </c>
      <c r="B21" s="2" t="s">
        <v>16</v>
      </c>
      <c r="C21" s="12">
        <v>16</v>
      </c>
      <c r="D21" s="12">
        <v>1</v>
      </c>
      <c r="E21" s="17">
        <f>розряди!E18</f>
        <v>5896.000000000001</v>
      </c>
      <c r="F21" s="2"/>
      <c r="G21" s="2"/>
      <c r="H21" s="38">
        <f aca="true" t="shared" si="0" ref="H21:H32">E21*D21</f>
        <v>5896.000000000001</v>
      </c>
      <c r="I21" s="39"/>
      <c r="J21" s="32">
        <f>H21*12</f>
        <v>70752.00000000001</v>
      </c>
      <c r="K21" s="33"/>
    </row>
    <row r="22" spans="1:11" ht="39" customHeight="1">
      <c r="A22" s="2">
        <v>2</v>
      </c>
      <c r="B22" s="1" t="s">
        <v>21</v>
      </c>
      <c r="C22" s="12"/>
      <c r="D22" s="12">
        <v>0.5</v>
      </c>
      <c r="E22" s="12">
        <f>E21*90%</f>
        <v>5306.400000000001</v>
      </c>
      <c r="F22" s="2"/>
      <c r="G22" s="2"/>
      <c r="H22" s="38">
        <f t="shared" si="0"/>
        <v>2653.2000000000003</v>
      </c>
      <c r="I22" s="39"/>
      <c r="J22" s="32">
        <f aca="true" t="shared" si="1" ref="J22:J45">H22*12</f>
        <v>31838.4</v>
      </c>
      <c r="K22" s="33"/>
    </row>
    <row r="23" spans="1:11" ht="13.5" customHeight="1">
      <c r="A23" s="2">
        <v>3</v>
      </c>
      <c r="B23" s="2" t="s">
        <v>20</v>
      </c>
      <c r="C23" s="12">
        <v>0</v>
      </c>
      <c r="D23" s="12">
        <v>0</v>
      </c>
      <c r="E23" s="17">
        <v>0</v>
      </c>
      <c r="F23" s="2"/>
      <c r="G23" s="2"/>
      <c r="H23" s="30">
        <f t="shared" si="0"/>
        <v>0</v>
      </c>
      <c r="I23" s="31"/>
      <c r="J23" s="32">
        <f t="shared" si="1"/>
        <v>0</v>
      </c>
      <c r="K23" s="33"/>
    </row>
    <row r="24" spans="1:11" ht="13.5" customHeight="1">
      <c r="A24" s="2">
        <v>4</v>
      </c>
      <c r="B24" s="25" t="s">
        <v>51</v>
      </c>
      <c r="C24" s="12">
        <v>11</v>
      </c>
      <c r="D24" s="12">
        <v>0.5</v>
      </c>
      <c r="E24" s="17">
        <f>розряди!E13</f>
        <v>4162.400000000001</v>
      </c>
      <c r="F24" s="2"/>
      <c r="G24" s="2"/>
      <c r="H24" s="38">
        <f t="shared" si="0"/>
        <v>2081.2000000000003</v>
      </c>
      <c r="I24" s="39"/>
      <c r="J24" s="32">
        <f t="shared" si="1"/>
        <v>24974.4</v>
      </c>
      <c r="K24" s="33"/>
    </row>
    <row r="25" spans="1:11" ht="13.5" customHeight="1">
      <c r="A25" s="2">
        <v>5</v>
      </c>
      <c r="B25" s="2" t="s">
        <v>22</v>
      </c>
      <c r="C25" s="12">
        <v>11</v>
      </c>
      <c r="D25" s="12">
        <v>0.5</v>
      </c>
      <c r="E25" s="17">
        <f>розряди!E13</f>
        <v>4162.400000000001</v>
      </c>
      <c r="F25" s="2"/>
      <c r="G25" s="2"/>
      <c r="H25" s="38">
        <f t="shared" si="0"/>
        <v>2081.2000000000003</v>
      </c>
      <c r="I25" s="39"/>
      <c r="J25" s="32">
        <f t="shared" si="1"/>
        <v>24974.4</v>
      </c>
      <c r="K25" s="33"/>
    </row>
    <row r="26" spans="1:11" ht="13.5" customHeight="1">
      <c r="A26" s="2">
        <v>6</v>
      </c>
      <c r="B26" s="2" t="s">
        <v>23</v>
      </c>
      <c r="C26" s="12">
        <v>0</v>
      </c>
      <c r="D26" s="12">
        <v>0</v>
      </c>
      <c r="E26" s="12">
        <v>0</v>
      </c>
      <c r="F26" s="2"/>
      <c r="G26" s="2"/>
      <c r="H26" s="38">
        <f t="shared" si="0"/>
        <v>0</v>
      </c>
      <c r="I26" s="39"/>
      <c r="J26" s="32">
        <f t="shared" si="1"/>
        <v>0</v>
      </c>
      <c r="K26" s="33"/>
    </row>
    <row r="27" spans="1:11" ht="13.5" customHeight="1">
      <c r="A27" s="2">
        <v>7</v>
      </c>
      <c r="B27" s="25" t="s">
        <v>47</v>
      </c>
      <c r="C27" s="12">
        <v>0</v>
      </c>
      <c r="D27" s="12">
        <v>0</v>
      </c>
      <c r="E27" s="17">
        <v>0</v>
      </c>
      <c r="F27" s="2"/>
      <c r="G27" s="2"/>
      <c r="H27" s="30">
        <f t="shared" si="0"/>
        <v>0</v>
      </c>
      <c r="I27" s="31"/>
      <c r="J27" s="32">
        <f t="shared" si="1"/>
        <v>0</v>
      </c>
      <c r="K27" s="33"/>
    </row>
    <row r="28" spans="1:11" ht="13.5" customHeight="1">
      <c r="A28" s="2">
        <v>8</v>
      </c>
      <c r="B28" s="2" t="s">
        <v>24</v>
      </c>
      <c r="C28" s="12">
        <v>0</v>
      </c>
      <c r="D28" s="12">
        <v>0</v>
      </c>
      <c r="E28" s="12">
        <v>0</v>
      </c>
      <c r="F28" s="2"/>
      <c r="G28" s="2"/>
      <c r="H28" s="30">
        <f t="shared" si="0"/>
        <v>0</v>
      </c>
      <c r="I28" s="31"/>
      <c r="J28" s="32">
        <f t="shared" si="1"/>
        <v>0</v>
      </c>
      <c r="K28" s="33"/>
    </row>
    <row r="29" spans="1:11" ht="13.5" customHeight="1">
      <c r="A29" s="2">
        <v>9</v>
      </c>
      <c r="B29" s="2" t="s">
        <v>25</v>
      </c>
      <c r="C29" s="12">
        <v>0</v>
      </c>
      <c r="D29" s="12">
        <v>0</v>
      </c>
      <c r="E29" s="12">
        <v>0</v>
      </c>
      <c r="F29" s="2"/>
      <c r="G29" s="2"/>
      <c r="H29" s="30">
        <f t="shared" si="0"/>
        <v>0</v>
      </c>
      <c r="I29" s="31"/>
      <c r="J29" s="32">
        <f t="shared" si="1"/>
        <v>0</v>
      </c>
      <c r="K29" s="33"/>
    </row>
    <row r="30" spans="1:11" ht="13.5" customHeight="1">
      <c r="A30" s="2">
        <v>10</v>
      </c>
      <c r="B30" s="2" t="s">
        <v>27</v>
      </c>
      <c r="C30" s="12">
        <v>0</v>
      </c>
      <c r="D30" s="12">
        <v>0</v>
      </c>
      <c r="E30" s="17">
        <v>0</v>
      </c>
      <c r="F30" s="2"/>
      <c r="G30" s="2"/>
      <c r="H30" s="38">
        <f t="shared" si="0"/>
        <v>0</v>
      </c>
      <c r="I30" s="39"/>
      <c r="J30" s="32">
        <f t="shared" si="1"/>
        <v>0</v>
      </c>
      <c r="K30" s="33"/>
    </row>
    <row r="31" spans="1:11" ht="13.5" customHeight="1">
      <c r="A31" s="2">
        <v>11</v>
      </c>
      <c r="B31" s="2" t="s">
        <v>26</v>
      </c>
      <c r="C31" s="12">
        <v>8</v>
      </c>
      <c r="D31" s="12">
        <v>0.25</v>
      </c>
      <c r="E31" s="17">
        <f>розряди!B10</f>
        <v>3150</v>
      </c>
      <c r="F31" s="2"/>
      <c r="G31" s="2"/>
      <c r="H31" s="30">
        <f t="shared" si="0"/>
        <v>787.5</v>
      </c>
      <c r="I31" s="31"/>
      <c r="J31" s="32">
        <f t="shared" si="1"/>
        <v>9450</v>
      </c>
      <c r="K31" s="33"/>
    </row>
    <row r="32" spans="1:11" ht="13.5" customHeight="1">
      <c r="A32" s="2">
        <v>12</v>
      </c>
      <c r="B32" s="2" t="s">
        <v>28</v>
      </c>
      <c r="C32" s="12">
        <v>0</v>
      </c>
      <c r="D32" s="12">
        <v>0</v>
      </c>
      <c r="E32" s="17">
        <v>0</v>
      </c>
      <c r="F32" s="2"/>
      <c r="G32" s="2"/>
      <c r="H32" s="38">
        <f t="shared" si="0"/>
        <v>0</v>
      </c>
      <c r="I32" s="39"/>
      <c r="J32" s="32">
        <f t="shared" si="1"/>
        <v>0</v>
      </c>
      <c r="K32" s="33"/>
    </row>
    <row r="33" spans="1:11" ht="13.5" customHeight="1">
      <c r="A33" s="2"/>
      <c r="B33" s="11" t="s">
        <v>36</v>
      </c>
      <c r="C33" s="12"/>
      <c r="D33" s="13">
        <f>SUM(D21:D32)</f>
        <v>2.75</v>
      </c>
      <c r="E33" s="12"/>
      <c r="F33" s="2"/>
      <c r="G33" s="2"/>
      <c r="H33" s="44">
        <f>SUM(H21:H32)</f>
        <v>13499.100000000002</v>
      </c>
      <c r="I33" s="45"/>
      <c r="J33" s="44">
        <f>SUM(J21:J32)</f>
        <v>161989.2</v>
      </c>
      <c r="K33" s="45"/>
    </row>
    <row r="34" spans="1:11" ht="13.5" customHeight="1">
      <c r="A34" s="2">
        <v>13</v>
      </c>
      <c r="B34" s="2" t="s">
        <v>29</v>
      </c>
      <c r="C34" s="12"/>
      <c r="D34" s="12">
        <v>17.78</v>
      </c>
      <c r="E34" s="12"/>
      <c r="F34" s="2"/>
      <c r="G34" s="2"/>
      <c r="H34" s="30">
        <f>E34*D34</f>
        <v>0</v>
      </c>
      <c r="I34" s="31"/>
      <c r="J34" s="32">
        <f t="shared" si="1"/>
        <v>0</v>
      </c>
      <c r="K34" s="33"/>
    </row>
    <row r="35" spans="1:11" ht="13.5" customHeight="1">
      <c r="A35" s="2"/>
      <c r="B35" s="11" t="s">
        <v>37</v>
      </c>
      <c r="C35" s="12"/>
      <c r="D35" s="13">
        <f>SUM(D34)</f>
        <v>17.78</v>
      </c>
      <c r="E35" s="12"/>
      <c r="F35" s="2"/>
      <c r="G35" s="2"/>
      <c r="H35" s="48">
        <f>H34</f>
        <v>0</v>
      </c>
      <c r="I35" s="49"/>
      <c r="J35" s="48">
        <f>J34</f>
        <v>0</v>
      </c>
      <c r="K35" s="49"/>
    </row>
    <row r="36" spans="1:11" ht="13.5" customHeight="1">
      <c r="A36" s="2">
        <v>14</v>
      </c>
      <c r="B36" s="2" t="s">
        <v>31</v>
      </c>
      <c r="C36" s="12">
        <v>8</v>
      </c>
      <c r="D36" s="12">
        <v>0.5</v>
      </c>
      <c r="E36" s="17">
        <f>розряди!B10</f>
        <v>3150</v>
      </c>
      <c r="F36" s="2"/>
      <c r="G36" s="2"/>
      <c r="H36" s="38">
        <f>E36*D36</f>
        <v>1575</v>
      </c>
      <c r="I36" s="39"/>
      <c r="J36" s="32">
        <f t="shared" si="1"/>
        <v>18900</v>
      </c>
      <c r="K36" s="33"/>
    </row>
    <row r="37" spans="1:11" ht="13.5" customHeight="1">
      <c r="A37" s="2"/>
      <c r="B37" s="11" t="s">
        <v>38</v>
      </c>
      <c r="C37" s="12"/>
      <c r="D37" s="13">
        <f>SUM(D36)</f>
        <v>0.5</v>
      </c>
      <c r="E37" s="12"/>
      <c r="F37" s="2"/>
      <c r="G37" s="2"/>
      <c r="H37" s="44">
        <f>H36</f>
        <v>1575</v>
      </c>
      <c r="I37" s="45"/>
      <c r="J37" s="44">
        <f>J36</f>
        <v>18900</v>
      </c>
      <c r="K37" s="45"/>
    </row>
    <row r="38" spans="1:11" ht="13.5" customHeight="1">
      <c r="A38" s="2">
        <v>15</v>
      </c>
      <c r="B38" s="2" t="s">
        <v>40</v>
      </c>
      <c r="C38" s="12">
        <v>7</v>
      </c>
      <c r="D38" s="12">
        <v>1</v>
      </c>
      <c r="E38" s="17">
        <f>розряди!B9</f>
        <v>2958</v>
      </c>
      <c r="F38" s="2"/>
      <c r="G38" s="2"/>
      <c r="H38" s="38">
        <f aca="true" t="shared" si="2" ref="H38:H45">E38*D38</f>
        <v>2958</v>
      </c>
      <c r="I38" s="39"/>
      <c r="J38" s="32">
        <f t="shared" si="1"/>
        <v>35496</v>
      </c>
      <c r="K38" s="33"/>
    </row>
    <row r="39" spans="1:11" ht="13.5" customHeight="1">
      <c r="A39" s="2">
        <v>16</v>
      </c>
      <c r="B39" s="2" t="s">
        <v>30</v>
      </c>
      <c r="C39" s="12">
        <v>0</v>
      </c>
      <c r="D39" s="12">
        <v>0</v>
      </c>
      <c r="E39" s="17">
        <v>0</v>
      </c>
      <c r="F39" s="2"/>
      <c r="G39" s="2"/>
      <c r="H39" s="38">
        <f t="shared" si="2"/>
        <v>0</v>
      </c>
      <c r="I39" s="39"/>
      <c r="J39" s="32">
        <f t="shared" si="1"/>
        <v>0</v>
      </c>
      <c r="K39" s="33"/>
    </row>
    <row r="40" spans="1:11" ht="27" customHeight="1">
      <c r="A40" s="2">
        <v>17</v>
      </c>
      <c r="B40" s="26" t="s">
        <v>48</v>
      </c>
      <c r="C40" s="12">
        <v>2</v>
      </c>
      <c r="D40" s="12">
        <f>0.5-0.5</f>
        <v>0</v>
      </c>
      <c r="E40" s="17">
        <f>розряди!B4</f>
        <v>2094</v>
      </c>
      <c r="F40" s="2"/>
      <c r="G40" s="2"/>
      <c r="H40" s="38">
        <f t="shared" si="2"/>
        <v>0</v>
      </c>
      <c r="I40" s="39"/>
      <c r="J40" s="32">
        <f t="shared" si="1"/>
        <v>0</v>
      </c>
      <c r="K40" s="33"/>
    </row>
    <row r="41" spans="1:11" ht="13.5" customHeight="1">
      <c r="A41" s="2">
        <v>18</v>
      </c>
      <c r="B41" s="2" t="s">
        <v>49</v>
      </c>
      <c r="C41" s="12">
        <v>2</v>
      </c>
      <c r="D41" s="12">
        <f>0.5+0.5</f>
        <v>1</v>
      </c>
      <c r="E41" s="17">
        <f>розряди!B4</f>
        <v>2094</v>
      </c>
      <c r="F41" s="2"/>
      <c r="G41" s="2"/>
      <c r="H41" s="38">
        <f t="shared" si="2"/>
        <v>2094</v>
      </c>
      <c r="I41" s="39"/>
      <c r="J41" s="32">
        <f t="shared" si="1"/>
        <v>25128</v>
      </c>
      <c r="K41" s="33"/>
    </row>
    <row r="42" spans="1:11" ht="13.5" customHeight="1">
      <c r="A42" s="2">
        <v>19</v>
      </c>
      <c r="B42" s="2" t="s">
        <v>50</v>
      </c>
      <c r="C42" s="12">
        <v>2</v>
      </c>
      <c r="D42" s="12">
        <v>1.5</v>
      </c>
      <c r="E42" s="17">
        <f>розряди!B4</f>
        <v>2094</v>
      </c>
      <c r="F42" s="2"/>
      <c r="G42" s="2"/>
      <c r="H42" s="38">
        <f t="shared" si="2"/>
        <v>3141</v>
      </c>
      <c r="I42" s="39"/>
      <c r="J42" s="32">
        <f t="shared" si="1"/>
        <v>37692</v>
      </c>
      <c r="K42" s="33"/>
    </row>
    <row r="43" spans="1:11" ht="13.5" customHeight="1">
      <c r="A43" s="2">
        <v>20</v>
      </c>
      <c r="B43" s="2" t="s">
        <v>32</v>
      </c>
      <c r="C43" s="12">
        <v>1</v>
      </c>
      <c r="D43" s="12">
        <v>2</v>
      </c>
      <c r="E43" s="17">
        <f>розряди!B3</f>
        <v>1921</v>
      </c>
      <c r="F43" s="2"/>
      <c r="G43" s="2"/>
      <c r="H43" s="38">
        <f t="shared" si="2"/>
        <v>3842</v>
      </c>
      <c r="I43" s="39"/>
      <c r="J43" s="32">
        <f t="shared" si="1"/>
        <v>46104</v>
      </c>
      <c r="K43" s="33"/>
    </row>
    <row r="44" spans="1:11" ht="13.5" customHeight="1">
      <c r="A44" s="2">
        <v>21</v>
      </c>
      <c r="B44" s="2" t="s">
        <v>33</v>
      </c>
      <c r="C44" s="12">
        <v>1</v>
      </c>
      <c r="D44" s="12">
        <v>1.5</v>
      </c>
      <c r="E44" s="17">
        <f>розряди!B3</f>
        <v>1921</v>
      </c>
      <c r="F44" s="2"/>
      <c r="G44" s="2"/>
      <c r="H44" s="38">
        <f t="shared" si="2"/>
        <v>2881.5</v>
      </c>
      <c r="I44" s="39"/>
      <c r="J44" s="32">
        <f t="shared" si="1"/>
        <v>34578</v>
      </c>
      <c r="K44" s="33"/>
    </row>
    <row r="45" spans="1:11" ht="13.5" customHeight="1">
      <c r="A45" s="2"/>
      <c r="B45" s="2"/>
      <c r="C45" s="12">
        <v>0</v>
      </c>
      <c r="D45" s="12">
        <v>0</v>
      </c>
      <c r="E45" s="17">
        <v>0</v>
      </c>
      <c r="F45" s="2"/>
      <c r="G45" s="2"/>
      <c r="H45" s="38">
        <f t="shared" si="2"/>
        <v>0</v>
      </c>
      <c r="I45" s="39"/>
      <c r="J45" s="32">
        <f t="shared" si="1"/>
        <v>0</v>
      </c>
      <c r="K45" s="33"/>
    </row>
    <row r="46" spans="1:11" ht="13.5" customHeight="1">
      <c r="A46" s="2"/>
      <c r="B46" s="11" t="s">
        <v>39</v>
      </c>
      <c r="C46" s="12"/>
      <c r="D46" s="13">
        <f>SUM(D38:D45)</f>
        <v>7</v>
      </c>
      <c r="E46" s="12"/>
      <c r="F46" s="2"/>
      <c r="G46" s="2"/>
      <c r="H46" s="44">
        <f>H38+H39+H40+H41+H42+H43+H44</f>
        <v>14916.5</v>
      </c>
      <c r="I46" s="45"/>
      <c r="J46" s="44">
        <f>J38+J39+J40+J41+J42+J43+J44</f>
        <v>178998</v>
      </c>
      <c r="K46" s="45"/>
    </row>
    <row r="47" spans="1:11" ht="14.25" customHeight="1">
      <c r="A47" s="2"/>
      <c r="B47" s="23" t="s">
        <v>35</v>
      </c>
      <c r="C47" s="12"/>
      <c r="D47" s="14">
        <f>D33+D35+D37+D46</f>
        <v>28.03</v>
      </c>
      <c r="E47" s="12"/>
      <c r="F47" s="2"/>
      <c r="G47" s="2"/>
      <c r="H47" s="46">
        <f>H33+H35+H37+H46</f>
        <v>29990.600000000002</v>
      </c>
      <c r="I47" s="47"/>
      <c r="J47" s="46">
        <f>J33+J35+J37+J46</f>
        <v>359887.2</v>
      </c>
      <c r="K47" s="47"/>
    </row>
    <row r="49" spans="4:8" ht="12.75">
      <c r="D49" t="s">
        <v>16</v>
      </c>
      <c r="H49" t="s">
        <v>42</v>
      </c>
    </row>
    <row r="50" ht="7.5" customHeight="1"/>
    <row r="51" spans="4:8" ht="12.75">
      <c r="D51" t="s">
        <v>43</v>
      </c>
      <c r="H51" t="s">
        <v>44</v>
      </c>
    </row>
  </sheetData>
  <sheetProtection/>
  <mergeCells count="62">
    <mergeCell ref="H9:K10"/>
    <mergeCell ref="H28:I28"/>
    <mergeCell ref="J21:K21"/>
    <mergeCell ref="J22:K22"/>
    <mergeCell ref="J23:K23"/>
    <mergeCell ref="J24:K24"/>
    <mergeCell ref="J25:K25"/>
    <mergeCell ref="J26:K26"/>
    <mergeCell ref="J27:K27"/>
    <mergeCell ref="J28:K28"/>
    <mergeCell ref="H19:I20"/>
    <mergeCell ref="J19:K20"/>
    <mergeCell ref="H21:I21"/>
    <mergeCell ref="H22:I22"/>
    <mergeCell ref="H23:I23"/>
    <mergeCell ref="H24:I24"/>
    <mergeCell ref="A19:A20"/>
    <mergeCell ref="B19:B20"/>
    <mergeCell ref="D19:D20"/>
    <mergeCell ref="E19:E20"/>
    <mergeCell ref="C19:C20"/>
    <mergeCell ref="H29:I29"/>
    <mergeCell ref="H25:I25"/>
    <mergeCell ref="H26:I26"/>
    <mergeCell ref="H27:I27"/>
    <mergeCell ref="H30:I30"/>
    <mergeCell ref="H31:I31"/>
    <mergeCell ref="H32:I32"/>
    <mergeCell ref="H47:I47"/>
    <mergeCell ref="J47:K47"/>
    <mergeCell ref="J29:K29"/>
    <mergeCell ref="J30:K30"/>
    <mergeCell ref="J31:K31"/>
    <mergeCell ref="J32:K32"/>
    <mergeCell ref="J33:K33"/>
    <mergeCell ref="J34:K34"/>
    <mergeCell ref="J36:K36"/>
    <mergeCell ref="J37:K37"/>
    <mergeCell ref="J38:K38"/>
    <mergeCell ref="J39:K39"/>
    <mergeCell ref="H33:I33"/>
    <mergeCell ref="H34:I34"/>
    <mergeCell ref="H35:I35"/>
    <mergeCell ref="J35:K35"/>
    <mergeCell ref="H36:I36"/>
    <mergeCell ref="H44:I44"/>
    <mergeCell ref="H42:I42"/>
    <mergeCell ref="H43:I43"/>
    <mergeCell ref="J40:K40"/>
    <mergeCell ref="J41:K41"/>
    <mergeCell ref="J42:K42"/>
    <mergeCell ref="J43:K43"/>
    <mergeCell ref="H46:I46"/>
    <mergeCell ref="J44:K44"/>
    <mergeCell ref="J46:K46"/>
    <mergeCell ref="H45:I45"/>
    <mergeCell ref="J45:K45"/>
    <mergeCell ref="H37:I37"/>
    <mergeCell ref="H38:I38"/>
    <mergeCell ref="H39:I39"/>
    <mergeCell ref="H40:I40"/>
    <mergeCell ref="H41:I41"/>
  </mergeCells>
  <printOptions/>
  <pageMargins left="0.65" right="0.35" top="0.19" bottom="0.18" header="0.19" footer="0.18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2019-03-12T11:26:12Z</cp:lastPrinted>
  <dcterms:created xsi:type="dcterms:W3CDTF">1996-10-08T23:32:33Z</dcterms:created>
  <dcterms:modified xsi:type="dcterms:W3CDTF">2019-03-26T13:35:57Z</dcterms:modified>
  <cp:category/>
  <cp:version/>
  <cp:contentType/>
  <cp:contentStatus/>
</cp:coreProperties>
</file>